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1"/>
  <workbookPr/>
  <mc:AlternateContent xmlns:mc="http://schemas.openxmlformats.org/markup-compatibility/2006">
    <mc:Choice Requires="x15">
      <x15ac:absPath xmlns:x15ac="http://schemas.microsoft.com/office/spreadsheetml/2010/11/ac" url="C:\Users\Fundacion Somer\Documents\Yulieth Rendon Zuluaga\ASAMBLEA 2022\"/>
    </mc:Choice>
  </mc:AlternateContent>
  <xr:revisionPtr revIDLastSave="0" documentId="8_{617DC908-B2B5-4BF0-A972-683B23C60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" r:id="rId1"/>
    <sheet name="PRESUPUESTO 2020 VS 2021" sheetId="3" r:id="rId2"/>
    <sheet name="PREPUESTO VS EJECUTADO" sheetId="4" r:id="rId3"/>
  </sheet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F5" i="2"/>
  <c r="C24" i="2"/>
  <c r="C23" i="2"/>
  <c r="C20" i="2"/>
  <c r="C22" i="2"/>
  <c r="C21" i="2"/>
  <c r="C19" i="2"/>
  <c r="C18" i="2"/>
  <c r="C17" i="2"/>
  <c r="C16" i="2"/>
  <c r="C15" i="2"/>
  <c r="C14" i="2"/>
  <c r="C13" i="2"/>
  <c r="E5" i="3"/>
  <c r="E4" i="3"/>
  <c r="G10" i="2" l="1"/>
  <c r="D5" i="2"/>
  <c r="D15" i="2"/>
</calcChain>
</file>

<file path=xl/sharedStrings.xml><?xml version="1.0" encoding="utf-8"?>
<sst xmlns="http://schemas.openxmlformats.org/spreadsheetml/2006/main" count="59" uniqueCount="38">
  <si>
    <t xml:space="preserve">CONCEPTO </t>
  </si>
  <si>
    <t>ARRENDAMIENTO</t>
  </si>
  <si>
    <t>ALIMENTACION</t>
  </si>
  <si>
    <t>SERVICIOS PUBLICOS</t>
  </si>
  <si>
    <t>NOMINA</t>
  </si>
  <si>
    <t>AUXILIOS A TRABAJO SOCIAL</t>
  </si>
  <si>
    <t>PROGRAMAS EXTRAMURALES</t>
  </si>
  <si>
    <t>IMPREVISTOS</t>
  </si>
  <si>
    <t>CAJA MENOR</t>
  </si>
  <si>
    <t>GASTOS DE REPRESENTACION</t>
  </si>
  <si>
    <t>GASTOS ADMINISTRATIVOS</t>
  </si>
  <si>
    <t>DOTACIONES A PERSONAL</t>
  </si>
  <si>
    <t>POLIZA</t>
  </si>
  <si>
    <t>OBSERVACIONES</t>
  </si>
  <si>
    <t>INGRESOS</t>
  </si>
  <si>
    <t>SOMER</t>
  </si>
  <si>
    <t>AIC</t>
  </si>
  <si>
    <t>SUBSIDIADO POR TRABAJO SOCIAL</t>
  </si>
  <si>
    <t>DONACIONES PARTICULARES</t>
  </si>
  <si>
    <t>VALOR 2020</t>
  </si>
  <si>
    <t xml:space="preserve">CORRESPONDE AL LA DONACION PARA GASTOS DE FUNCIONAMIENTO DE 10 MILLONES MENSUALES </t>
  </si>
  <si>
    <t xml:space="preserve">GASTOS </t>
  </si>
  <si>
    <t>GASTOS</t>
  </si>
  <si>
    <t>PRESUPUESTO 2020 VS 2021</t>
  </si>
  <si>
    <t>PRESUPUESTADO</t>
  </si>
  <si>
    <t>EJECUTADO</t>
  </si>
  <si>
    <t xml:space="preserve"> INGRESOS PRESUPUESTO VS EJECUTADO</t>
  </si>
  <si>
    <t xml:space="preserve"> GASTOS PRESUPUESTO VS EJECUTADO</t>
  </si>
  <si>
    <t>VALOR APROBADO SEGÚN CONTRATACION VIGENTE</t>
  </si>
  <si>
    <t>ANUAL PRESUPUESTADOS</t>
  </si>
  <si>
    <t>PAPELERIA, MANTENIMIENTO DE EQUIPOS, IMPLEMENTOS DE OFICINA Y VARIOS</t>
  </si>
  <si>
    <t>PRESENTADO POR:</t>
  </si>
  <si>
    <t>SOFI GUAPACHA GRAJALES</t>
  </si>
  <si>
    <t>DIRECTORA DE FUNDACION SOMER RSE</t>
  </si>
  <si>
    <t>VALOR 2022</t>
  </si>
  <si>
    <t xml:space="preserve">COLOMBIANA DE TRASPLANTES </t>
  </si>
  <si>
    <t>DONACIONES BENEFACTORES</t>
  </si>
  <si>
    <t>EJECUCIÓN PRESUPUESTAL - FUNDACION SOMER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</si>
</sst>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\ #,##0.0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/>
    <xf numFmtId="164" fontId="0" fillId="0" borderId="1" xfId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0" fillId="0" borderId="0" xfId="1" applyFont="1" applyBorder="1"/>
    <xf numFmtId="166" fontId="0" fillId="0" borderId="0" xfId="0" applyNumberFormat="1"/>
    <xf numFmtId="164" fontId="0" fillId="0" borderId="0" xfId="0" applyNumberFormat="1"/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0" borderId="10" xfId="0" applyFont="1" applyFill="1" applyBorder="1" applyAlignment="1">
      <alignment horizontal="left"/>
    </xf>
    <xf numFmtId="0" fontId="3" fillId="0" borderId="10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165" fontId="0" fillId="0" borderId="0" xfId="0" applyNumberForma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Presupuesto</a:t>
            </a:r>
            <a:r>
              <a:rPr lang="en-US" b="1" baseline="0"/>
              <a:t> 2020 vs 2021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'PRESUPUESTO 2020 VS 2021'!$B$4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'PRESUPUESTO 2020 VS 2021'!$C$3:$D$3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'PRESUPUESTO 2020 VS 2021'!$C$4:$D$4</c:f>
              <c:numCache>
                <c:formatCode>_(* #,##0.00_);_(* \(#,##0.00\);_(* "-"??_);_(@_)</c:formatCode>
                <c:ptCount val="2"/>
                <c:pt idx="0">
                  <c:v>212098000</c:v>
                </c:pt>
                <c:pt idx="1">
                  <c:v>70797000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797-A143-C3259112EA30}"/>
            </c:ext>
          </c:extLst>
        </c:ser>
        <c:ser>
          <c:idx val="1"/>
          <c:order val="1"/>
          <c:tx>
            <c:strRef>
              <c:f>'PRESUPUESTO 2020 VS 2021'!$B$5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'PRESUPUESTO 2020 VS 2021'!$C$3:$D$3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'PRESUPUESTO 2020 VS 2021'!$C$5:$D$5</c:f>
              <c:numCache>
                <c:formatCode>_(* #,##0.00_);_(* \(#,##0.00\);_(* "-"??_);_(@_)</c:formatCode>
                <c:ptCount val="2"/>
                <c:pt idx="0">
                  <c:v>262657964</c:v>
                </c:pt>
                <c:pt idx="1">
                  <c:v>218512840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797-A143-C3259112E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2408800"/>
        <c:axId val="242409192"/>
      </c:barChart>
      <c:catAx>
        <c:axId val="2424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09192"/>
        <c:crosses val="autoZero"/>
        <c:auto val="1"/>
        <c:lblAlgn val="ctr"/>
        <c:lblOffset val="100"/>
        <c:noMultiLvlLbl val="0"/>
      </c:catAx>
      <c:valAx>
        <c:axId val="2424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0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INGRESOS PRESUPUESTO</a:t>
            </a:r>
            <a:r>
              <a:rPr lang="en-US" b="1" baseline="0"/>
              <a:t> VS EJECUTADO 2020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119736054113875"/>
          <c:y val="0.17171296296296296"/>
          <c:w val="0.71087291095736038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'PREPUESTO VS EJECUTADO'!$B$2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'PREPUESTO VS EJECUTADO'!$A$3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'PREPUESTO VS EJECUTADO'!$B$3</c:f>
              <c:numCache>
                <c:formatCode>_(* #,##0.00_);_(* \(#,##0.00\);_(* "-"??_);_(@_)</c:formatCode>
                <c:ptCount val="1"/>
                <c:pt idx="0">
                  <c:v>212098000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A16-8721-9604C76C9B6D}"/>
            </c:ext>
          </c:extLst>
        </c:ser>
        <c:ser>
          <c:idx val="1"/>
          <c:order val="1"/>
          <c:tx>
            <c:strRef>
              <c:f>'PREPUESTO VS EJECUTADO'!$C$2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'PREPUESTO VS EJECUTADO'!$A$3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'PREPUESTO VS EJECUTADO'!$C$3</c:f>
              <c:numCache>
                <c:formatCode>_(* #,##0.00_);_(* \(#,##0.00\);_(* "-"??_);_(@_)</c:formatCode>
                <c:ptCount val="1"/>
                <c:pt idx="0">
                  <c:v>211660000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A16-8721-9604C76C9B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2410368"/>
        <c:axId val="242410760"/>
      </c:barChart>
      <c:catAx>
        <c:axId val="24241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10760"/>
        <c:crosses val="autoZero"/>
        <c:auto val="1"/>
        <c:lblAlgn val="ctr"/>
        <c:lblOffset val="100"/>
        <c:noMultiLvlLbl val="0"/>
      </c:catAx>
      <c:valAx>
        <c:axId val="24241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1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PRESUPUESTADO</a:t>
            </a:r>
            <a:r>
              <a:rPr lang="en-US" b="1" baseline="0"/>
              <a:t> VS EJECUTADO 2020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'PREPUESTO VS EJECUTADO'!$B$23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'PREPUESTO VS EJECUTADO'!$A$24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'PREPUESTO VS EJECUTADO'!$B$24</c:f>
              <c:numCache>
                <c:formatCode>_(* #,##0.00_);_(* \(#,##0.00\);_(* "-"??_);_(@_)</c:formatCode>
                <c:ptCount val="1"/>
                <c:pt idx="0">
                  <c:v>70797000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8-4A20-949E-E69DD615A4D6}"/>
            </c:ext>
          </c:extLst>
        </c:ser>
        <c:ser>
          <c:idx val="1"/>
          <c:order val="1"/>
          <c:tx>
            <c:strRef>
              <c:f>'PREPUESTO VS EJECUTADO'!$C$23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'PREPUESTO VS EJECUTADO'!$A$24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'PREPUESTO VS EJECUTADO'!$C$24</c:f>
              <c:numCache>
                <c:formatCode>_(* #,##0.00_);_(* \(#,##0.00\);_(* "-"??_);_(@_)</c:formatCode>
                <c:ptCount val="1"/>
                <c:pt idx="0">
                  <c:v>180053662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8-4A20-949E-E69DD615A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2408408"/>
        <c:axId val="242408016"/>
      </c:barChart>
      <c:catAx>
        <c:axId val="242408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08016"/>
        <c:crosses val="autoZero"/>
        <c:auto val="1"/>
        <c:lblAlgn val="ctr"/>
        <c:lblOffset val="100"/>
        <c:noMultiLvlLbl val="0"/>
      </c:catAx>
      <c:valAx>
        <c:axId val="24240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40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24</xdr:row>
      <xdr:rowOff>19050</xdr:rowOff>
    </xdr:from>
    <xdr:to>
      <xdr:col>1</xdr:col>
      <xdr:colOff>1170848</xdr:colOff>
      <xdr:row>26</xdr:row>
      <xdr:rowOff>28573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5638800"/>
          <a:ext cx="1094647" cy="390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4762</xdr:rowOff>
    </xdr:from>
    <xdr:to>
      <xdr:col>5</xdr:col>
      <xdr:colOff>419100</xdr:colOff>
      <xdr:row>20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9B54F5-6E93-46AC-87AC-B8ED1622A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4</xdr:row>
      <xdr:rowOff>90487</xdr:rowOff>
    </xdr:from>
    <xdr:to>
      <xdr:col>4</xdr:col>
      <xdr:colOff>276226</xdr:colOff>
      <xdr:row>18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D12F57-64C8-4C16-A576-0D9DFA28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700087</xdr:colOff>
      <xdr:row>25</xdr:row>
      <xdr:rowOff>4762</xdr:rowOff>
    </xdr:from>
    <xdr:to>
      <xdr:col>5</xdr:col>
      <xdr:colOff>52387</xdr:colOff>
      <xdr:row>39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620AA8-D43B-4D40-A780-D55C51671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GridLines="0" tabSelected="1" topLeftCell="A2" workbookViewId="0">
      <selection activeCell="C31" sqref="C31"/>
    </sheetView>
  </sheetViews>
  <sheetFormatPr baseColWidth="10" defaultRowHeight="15" x14ac:dyDescent="0.25"/>
  <cols>
    <col min="1" max="1" width="6.42578125" customWidth="1"/>
    <col min="2" max="2" width="39.5703125" bestFit="1" customWidth="1"/>
    <col min="3" max="4" width="17.85546875" customWidth="1"/>
    <col min="5" max="5" width="56.28515625" customWidth="1"/>
    <col min="6" max="6" width="15.140625" bestFit="1" customWidth="1"/>
    <col min="7" max="7" width="13.140625" bestFit="1" customWidth="1"/>
  </cols>
  <sheetData>
    <row r="1" spans="2:9" ht="15.75" thickBot="1" x14ac:dyDescent="0.3"/>
    <row r="2" spans="2:9" ht="30.75" customHeight="1" x14ac:dyDescent="0.35">
      <c r="B2" s="27" t="s">
        <v>37</v>
      </c>
      <c r="C2" s="28"/>
      <c r="D2" s="28"/>
      <c r="E2" s="29"/>
    </row>
    <row r="3" spans="2:9" ht="15" customHeight="1" x14ac:dyDescent="0.25">
      <c r="B3" s="30" t="s">
        <v>14</v>
      </c>
      <c r="C3" s="31"/>
      <c r="D3" s="31"/>
      <c r="E3" s="32"/>
    </row>
    <row r="4" spans="2:9" ht="15" customHeight="1" x14ac:dyDescent="0.3">
      <c r="B4" s="13" t="s">
        <v>0</v>
      </c>
      <c r="C4" s="2" t="s">
        <v>19</v>
      </c>
      <c r="D4" s="2" t="s">
        <v>34</v>
      </c>
      <c r="E4" s="14" t="s">
        <v>13</v>
      </c>
    </row>
    <row r="5" spans="2:9" ht="30.75" customHeight="1" x14ac:dyDescent="0.25">
      <c r="B5" s="15" t="s">
        <v>15</v>
      </c>
      <c r="C5" s="11">
        <v>120000000</v>
      </c>
      <c r="D5" s="11">
        <f>120000000</f>
        <v>120000000</v>
      </c>
      <c r="E5" s="16" t="s">
        <v>20</v>
      </c>
      <c r="F5" s="26">
        <f>SUM(D5:D10)</f>
        <v>254600000</v>
      </c>
    </row>
    <row r="6" spans="2:9" ht="15" customHeight="1" x14ac:dyDescent="0.25">
      <c r="B6" s="15" t="s">
        <v>16</v>
      </c>
      <c r="C6" s="11">
        <v>12000000</v>
      </c>
      <c r="D6" s="11">
        <v>43000000</v>
      </c>
      <c r="E6" s="16" t="s">
        <v>28</v>
      </c>
    </row>
    <row r="7" spans="2:9" ht="15" customHeight="1" x14ac:dyDescent="0.25">
      <c r="B7" s="15" t="s">
        <v>17</v>
      </c>
      <c r="C7" s="11">
        <v>9600000</v>
      </c>
      <c r="D7" s="11">
        <v>18000000</v>
      </c>
      <c r="E7" s="16" t="s">
        <v>29</v>
      </c>
    </row>
    <row r="8" spans="2:9" ht="15" customHeight="1" x14ac:dyDescent="0.25">
      <c r="B8" s="15" t="s">
        <v>18</v>
      </c>
      <c r="C8" s="11">
        <v>750000</v>
      </c>
      <c r="D8" s="11">
        <v>15600000</v>
      </c>
      <c r="E8" s="16" t="s">
        <v>29</v>
      </c>
    </row>
    <row r="9" spans="2:9" ht="15" customHeight="1" x14ac:dyDescent="0.25">
      <c r="B9" s="15" t="s">
        <v>36</v>
      </c>
      <c r="C9" s="11"/>
      <c r="D9" s="11">
        <v>3000000</v>
      </c>
      <c r="E9" s="16" t="s">
        <v>29</v>
      </c>
    </row>
    <row r="10" spans="2:9" ht="15" customHeight="1" x14ac:dyDescent="0.25">
      <c r="B10" s="15" t="s">
        <v>35</v>
      </c>
      <c r="C10" s="11">
        <v>61548000</v>
      </c>
      <c r="D10" s="11">
        <v>55000000</v>
      </c>
      <c r="E10" s="16" t="s">
        <v>29</v>
      </c>
      <c r="G10" s="26">
        <f>F5-F13</f>
        <v>3610380</v>
      </c>
    </row>
    <row r="11" spans="2:9" ht="15" customHeight="1" x14ac:dyDescent="0.25">
      <c r="B11" s="30" t="s">
        <v>21</v>
      </c>
      <c r="C11" s="31"/>
      <c r="D11" s="31"/>
      <c r="E11" s="32"/>
    </row>
    <row r="12" spans="2:9" ht="18.75" x14ac:dyDescent="0.3">
      <c r="B12" s="13" t="s">
        <v>0</v>
      </c>
      <c r="C12" s="2" t="s">
        <v>19</v>
      </c>
      <c r="D12" s="3" t="s">
        <v>34</v>
      </c>
      <c r="E12" s="14" t="s">
        <v>13</v>
      </c>
    </row>
    <row r="13" spans="2:9" x14ac:dyDescent="0.25">
      <c r="B13" s="17" t="s">
        <v>1</v>
      </c>
      <c r="C13" s="12">
        <f>1500000*12</f>
        <v>18000000</v>
      </c>
      <c r="D13" s="11">
        <v>19800000</v>
      </c>
      <c r="E13" s="16" t="s">
        <v>29</v>
      </c>
      <c r="F13" s="26">
        <f>SUM(D13:D24)</f>
        <v>250989620</v>
      </c>
    </row>
    <row r="14" spans="2:9" x14ac:dyDescent="0.25">
      <c r="B14" s="17" t="s">
        <v>2</v>
      </c>
      <c r="C14" s="12">
        <f>4200000*12</f>
        <v>50400000</v>
      </c>
      <c r="D14" s="11">
        <v>48000000</v>
      </c>
      <c r="E14" s="16" t="s">
        <v>29</v>
      </c>
      <c r="H14" s="34"/>
      <c r="I14" s="19"/>
    </row>
    <row r="15" spans="2:9" x14ac:dyDescent="0.25">
      <c r="B15" s="17" t="s">
        <v>3</v>
      </c>
      <c r="C15" s="12">
        <f>450000*12</f>
        <v>5400000</v>
      </c>
      <c r="D15" s="11">
        <f>700000*12</f>
        <v>8400000</v>
      </c>
      <c r="E15" s="16" t="s">
        <v>29</v>
      </c>
      <c r="H15" s="19"/>
      <c r="I15" s="19"/>
    </row>
    <row r="16" spans="2:9" ht="17.25" customHeight="1" x14ac:dyDescent="0.25">
      <c r="B16" s="17" t="s">
        <v>4</v>
      </c>
      <c r="C16" s="12">
        <f>4806000*12</f>
        <v>57672000</v>
      </c>
      <c r="D16" s="11">
        <v>123645000</v>
      </c>
      <c r="E16" s="16" t="s">
        <v>29</v>
      </c>
      <c r="F16" s="9"/>
      <c r="H16" s="19"/>
      <c r="I16" s="19"/>
    </row>
    <row r="17" spans="2:9" x14ac:dyDescent="0.25">
      <c r="B17" s="17" t="s">
        <v>5</v>
      </c>
      <c r="C17" s="12">
        <f>600000*12</f>
        <v>7200000</v>
      </c>
      <c r="D17" s="11">
        <v>10000000</v>
      </c>
      <c r="E17" s="16" t="s">
        <v>29</v>
      </c>
      <c r="H17" s="19"/>
      <c r="I17" s="19"/>
    </row>
    <row r="18" spans="2:9" x14ac:dyDescent="0.25">
      <c r="B18" s="17" t="s">
        <v>6</v>
      </c>
      <c r="C18" s="12">
        <f>600000*12</f>
        <v>7200000</v>
      </c>
      <c r="D18" s="11">
        <v>9000000</v>
      </c>
      <c r="E18" s="16" t="s">
        <v>29</v>
      </c>
      <c r="H18" s="19"/>
      <c r="I18" s="19"/>
    </row>
    <row r="19" spans="2:9" x14ac:dyDescent="0.25">
      <c r="B19" s="17" t="s">
        <v>7</v>
      </c>
      <c r="C19" s="12">
        <f>400000*12</f>
        <v>4800000</v>
      </c>
      <c r="D19" s="11">
        <v>3000000</v>
      </c>
      <c r="E19" s="16" t="s">
        <v>29</v>
      </c>
      <c r="H19" s="19"/>
      <c r="I19" s="19"/>
    </row>
    <row r="20" spans="2:9" x14ac:dyDescent="0.25">
      <c r="B20" s="17" t="s">
        <v>8</v>
      </c>
      <c r="C20" s="12">
        <f>500000*12</f>
        <v>6000000</v>
      </c>
      <c r="D20" s="11">
        <v>9600000</v>
      </c>
      <c r="E20" s="16" t="s">
        <v>29</v>
      </c>
    </row>
    <row r="21" spans="2:9" x14ac:dyDescent="0.25">
      <c r="B21" s="17" t="s">
        <v>9</v>
      </c>
      <c r="C21" s="12">
        <f>400000*12</f>
        <v>4800000</v>
      </c>
      <c r="D21" s="11">
        <v>3000000</v>
      </c>
      <c r="E21" s="16" t="s">
        <v>29</v>
      </c>
    </row>
    <row r="22" spans="2:9" ht="29.25" customHeight="1" x14ac:dyDescent="0.25">
      <c r="B22" s="17" t="s">
        <v>10</v>
      </c>
      <c r="C22" s="12">
        <f>600000*12</f>
        <v>7200000</v>
      </c>
      <c r="D22" s="11">
        <v>11000000</v>
      </c>
      <c r="E22" s="16" t="s">
        <v>30</v>
      </c>
    </row>
    <row r="23" spans="2:9" x14ac:dyDescent="0.25">
      <c r="B23" s="17" t="s">
        <v>11</v>
      </c>
      <c r="C23" s="12">
        <f>1500000*3</f>
        <v>4500000</v>
      </c>
      <c r="D23" s="11">
        <v>4000000</v>
      </c>
      <c r="E23" s="16" t="s">
        <v>29</v>
      </c>
    </row>
    <row r="24" spans="2:9" x14ac:dyDescent="0.25">
      <c r="B24" s="17" t="s">
        <v>12</v>
      </c>
      <c r="C24" s="12">
        <f>1428000</f>
        <v>1428000</v>
      </c>
      <c r="D24" s="11">
        <v>1544620</v>
      </c>
      <c r="E24" s="16" t="s">
        <v>29</v>
      </c>
    </row>
    <row r="25" spans="2:9" x14ac:dyDescent="0.25">
      <c r="B25" s="18"/>
      <c r="C25" s="19"/>
      <c r="D25" s="19"/>
      <c r="E25" s="20"/>
    </row>
    <row r="26" spans="2:9" x14ac:dyDescent="0.25">
      <c r="B26" s="18"/>
      <c r="C26" s="19"/>
      <c r="D26" s="19"/>
      <c r="E26" s="20"/>
    </row>
    <row r="27" spans="2:9" x14ac:dyDescent="0.25">
      <c r="B27" s="21" t="s">
        <v>31</v>
      </c>
      <c r="C27" s="19"/>
      <c r="D27" s="19"/>
      <c r="E27" s="20"/>
    </row>
    <row r="28" spans="2:9" x14ac:dyDescent="0.25">
      <c r="B28" s="22" t="s">
        <v>32</v>
      </c>
      <c r="C28" s="19"/>
      <c r="D28" s="19"/>
      <c r="E28" s="20"/>
    </row>
    <row r="29" spans="2:9" ht="15.75" thickBot="1" x14ac:dyDescent="0.3">
      <c r="B29" s="23" t="s">
        <v>33</v>
      </c>
      <c r="C29" s="24"/>
      <c r="D29" s="24"/>
      <c r="E29" s="25"/>
    </row>
  </sheetData>
  <mergeCells count="3">
    <mergeCell ref="B2:E2"/>
    <mergeCell ref="B3:E3"/>
    <mergeCell ref="B11:E11"/>
  </mergeCells>
  <pageMargins left="0.25" right="0.25" top="0.75" bottom="0.75" header="0.3" footer="0.3"/>
  <pageSetup paperSize="9" scale="95" orientation="landscape" r:id="rId1"/>
  <ignoredErrors>
    <ignoredError sqref="C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5"/>
  <sheetViews>
    <sheetView workbookViewId="0">
      <selection activeCell="D4" sqref="D4"/>
    </sheetView>
  </sheetViews>
  <sheetFormatPr baseColWidth="10" defaultRowHeight="15" x14ac:dyDescent="0.25"/>
  <cols>
    <col min="3" max="3" width="15.140625" bestFit="1" customWidth="1"/>
    <col min="4" max="4" width="17.7109375" customWidth="1"/>
    <col min="5" max="5" width="15.140625" bestFit="1" customWidth="1"/>
  </cols>
  <sheetData>
    <row r="2" spans="2:5" x14ac:dyDescent="0.25">
      <c r="B2" s="33" t="s">
        <v>23</v>
      </c>
      <c r="C2" s="33"/>
      <c r="D2" s="33"/>
    </row>
    <row r="3" spans="2:5" x14ac:dyDescent="0.25">
      <c r="B3" s="1"/>
      <c r="C3" s="4" t="s">
        <v>14</v>
      </c>
      <c r="D3" s="4" t="s">
        <v>22</v>
      </c>
    </row>
    <row r="4" spans="2:5" x14ac:dyDescent="0.25">
      <c r="B4" s="4">
        <v>2020</v>
      </c>
      <c r="C4" s="5">
        <v>212098000</v>
      </c>
      <c r="D4" s="5">
        <v>70797000</v>
      </c>
      <c r="E4" s="10">
        <f>C4-D4</f>
        <v>141301000</v>
      </c>
    </row>
    <row r="5" spans="2:5" x14ac:dyDescent="0.25">
      <c r="B5" s="4">
        <v>2021</v>
      </c>
      <c r="C5" s="5">
        <v>262657964</v>
      </c>
      <c r="D5" s="5">
        <v>218512840</v>
      </c>
      <c r="E5" s="10">
        <f>C5-D5</f>
        <v>44145124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D3" sqref="D3:D4"/>
    </sheetView>
  </sheetViews>
  <sheetFormatPr baseColWidth="10" defaultRowHeight="15" x14ac:dyDescent="0.25"/>
  <cols>
    <col min="1" max="2" width="16.42578125" bestFit="1" customWidth="1"/>
    <col min="3" max="3" width="15.140625" bestFit="1" customWidth="1"/>
    <col min="4" max="6" width="15.140625" customWidth="1"/>
    <col min="9" max="9" width="18.28515625" customWidth="1"/>
    <col min="10" max="10" width="22.42578125" customWidth="1"/>
  </cols>
  <sheetData>
    <row r="1" spans="1:6" x14ac:dyDescent="0.25">
      <c r="A1" s="33" t="s">
        <v>26</v>
      </c>
      <c r="B1" s="33"/>
      <c r="C1" s="33"/>
      <c r="D1" s="6"/>
      <c r="E1" s="6"/>
      <c r="F1" s="6"/>
    </row>
    <row r="2" spans="1:6" x14ac:dyDescent="0.25">
      <c r="A2" s="1"/>
      <c r="B2" s="4" t="s">
        <v>24</v>
      </c>
      <c r="C2" s="4" t="s">
        <v>25</v>
      </c>
      <c r="D2" s="7"/>
      <c r="E2" s="7"/>
      <c r="F2" s="7"/>
    </row>
    <row r="3" spans="1:6" x14ac:dyDescent="0.25">
      <c r="A3" s="4">
        <v>2020</v>
      </c>
      <c r="B3" s="5">
        <v>212098000</v>
      </c>
      <c r="C3" s="5">
        <v>211660000</v>
      </c>
      <c r="D3" s="8"/>
      <c r="E3" s="8"/>
      <c r="F3" s="8"/>
    </row>
    <row r="22" spans="1:3" x14ac:dyDescent="0.25">
      <c r="A22" s="33" t="s">
        <v>27</v>
      </c>
      <c r="B22" s="33"/>
      <c r="C22" s="33"/>
    </row>
    <row r="23" spans="1:3" x14ac:dyDescent="0.25">
      <c r="A23" s="1"/>
      <c r="B23" s="4" t="s">
        <v>24</v>
      </c>
      <c r="C23" s="4" t="s">
        <v>25</v>
      </c>
    </row>
    <row r="24" spans="1:3" x14ac:dyDescent="0.25">
      <c r="A24" s="4">
        <v>2020</v>
      </c>
      <c r="B24" s="5">
        <v>70797000</v>
      </c>
      <c r="C24" s="5">
        <v>180053662</v>
      </c>
    </row>
  </sheetData>
  <mergeCells count="2">
    <mergeCell ref="A1:C1"/>
    <mergeCell ref="A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PRESUPUESTO 2020 VS 2021</vt:lpstr>
      <vt:lpstr>PREPUESTO VS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fundacion1</dc:creator>
  <cp:lastModifiedBy>Fundacion Somer</cp:lastModifiedBy>
  <cp:lastPrinted>2021-09-14T14:29:52Z</cp:lastPrinted>
  <dcterms:created xsi:type="dcterms:W3CDTF">2020-03-11T21:59:08Z</dcterms:created>
  <dcterms:modified xsi:type="dcterms:W3CDTF">2022-03-29T14:30:13Z</dcterms:modified>
</cp:coreProperties>
</file>